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8260" windowHeight="17540" tabRatio="702" activeTab="1"/>
  </bookViews>
  <sheets>
    <sheet name="BSD-unequal n's" sheetId="10" r:id="rId1"/>
    <sheet name="BSD-unequal n's (2)" sheetId="1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1" l="1"/>
  <c r="E15" i="11"/>
  <c r="E16" i="11"/>
  <c r="E19" i="11"/>
  <c r="E20" i="11"/>
  <c r="E21" i="11"/>
  <c r="E23" i="11"/>
  <c r="M31" i="11"/>
  <c r="M32" i="11"/>
  <c r="M33" i="11"/>
  <c r="M34" i="11"/>
  <c r="M36" i="11"/>
  <c r="C14" i="11"/>
  <c r="C15" i="11"/>
  <c r="C16" i="11"/>
  <c r="C19" i="11"/>
  <c r="C20" i="11"/>
  <c r="C21" i="11"/>
  <c r="C23" i="11"/>
  <c r="L31" i="11"/>
  <c r="L32" i="11"/>
  <c r="L33" i="11"/>
  <c r="L34" i="11"/>
  <c r="L36" i="11"/>
  <c r="C22" i="11"/>
  <c r="E22" i="11"/>
  <c r="D26" i="11"/>
  <c r="I32" i="11"/>
  <c r="D27" i="11"/>
  <c r="I33" i="11"/>
  <c r="I34" i="11"/>
  <c r="I36" i="11"/>
  <c r="H32" i="11"/>
  <c r="H33" i="11"/>
  <c r="H34" i="11"/>
  <c r="H36" i="11"/>
  <c r="M35" i="11"/>
  <c r="L35" i="11"/>
  <c r="I35" i="11"/>
  <c r="H35" i="11"/>
  <c r="D28" i="11"/>
  <c r="E24" i="11"/>
  <c r="E25" i="11"/>
  <c r="C24" i="11"/>
  <c r="C25" i="11"/>
  <c r="D17" i="11"/>
  <c r="L6" i="11"/>
  <c r="L7" i="11"/>
  <c r="L8" i="11"/>
  <c r="L10" i="11"/>
  <c r="L9" i="11"/>
  <c r="I6" i="11"/>
  <c r="I7" i="11"/>
  <c r="I8" i="11"/>
  <c r="L3" i="11"/>
  <c r="K3" i="11"/>
  <c r="J3" i="11"/>
  <c r="I3" i="11"/>
  <c r="L2" i="11"/>
  <c r="K2" i="11"/>
  <c r="J2" i="11"/>
  <c r="I2" i="11"/>
  <c r="E6" i="10"/>
  <c r="E7" i="10"/>
  <c r="E8" i="10"/>
  <c r="E9" i="10"/>
  <c r="E14" i="10"/>
  <c r="E15" i="10"/>
  <c r="E16" i="10"/>
  <c r="C6" i="10"/>
  <c r="C7" i="10"/>
  <c r="C8" i="10"/>
  <c r="C9" i="10"/>
  <c r="C10" i="10"/>
  <c r="C11" i="10"/>
  <c r="C12" i="10"/>
  <c r="C13" i="10"/>
  <c r="C14" i="10"/>
  <c r="C15" i="10"/>
  <c r="C16" i="10"/>
  <c r="D17" i="10"/>
  <c r="C19" i="10"/>
  <c r="C20" i="10"/>
  <c r="C21" i="10"/>
  <c r="E19" i="10"/>
  <c r="E20" i="10"/>
  <c r="E21" i="10"/>
  <c r="C22" i="10"/>
  <c r="E22" i="10"/>
  <c r="D26" i="10"/>
  <c r="D28" i="10"/>
  <c r="I6" i="10"/>
  <c r="D27" i="10"/>
  <c r="I7" i="10"/>
  <c r="I8" i="10"/>
  <c r="E23" i="10"/>
  <c r="M31" i="10"/>
  <c r="M32" i="10"/>
  <c r="M33" i="10"/>
  <c r="M34" i="10"/>
  <c r="L3" i="10"/>
  <c r="C23" i="10"/>
  <c r="L31" i="10"/>
  <c r="L32" i="10"/>
  <c r="L33" i="10"/>
  <c r="L34" i="10"/>
  <c r="L2" i="10"/>
  <c r="I32" i="10"/>
  <c r="I33" i="10"/>
  <c r="I34" i="10"/>
  <c r="I3" i="10"/>
  <c r="I2" i="10"/>
  <c r="K3" i="10"/>
  <c r="H32" i="10"/>
  <c r="H33" i="10"/>
  <c r="H34" i="10"/>
  <c r="K2" i="10"/>
  <c r="J3" i="10"/>
  <c r="J2" i="10"/>
  <c r="M36" i="10"/>
  <c r="L36" i="10"/>
  <c r="M35" i="10"/>
  <c r="L35" i="10"/>
  <c r="L6" i="10"/>
  <c r="L7" i="10"/>
  <c r="L8" i="10"/>
  <c r="L10" i="10"/>
  <c r="L9" i="10"/>
  <c r="I36" i="10"/>
  <c r="H36" i="10"/>
  <c r="I35" i="10"/>
  <c r="H35" i="10"/>
  <c r="E24" i="10"/>
  <c r="E25" i="10"/>
  <c r="C24" i="10"/>
  <c r="C25" i="10"/>
</calcChain>
</file>

<file path=xl/sharedStrings.xml><?xml version="1.0" encoding="utf-8"?>
<sst xmlns="http://schemas.openxmlformats.org/spreadsheetml/2006/main" count="138" uniqueCount="61">
  <si>
    <t>crit t =</t>
    <phoneticPr fontId="2" type="noConversion"/>
  </si>
  <si>
    <t>CIs: HOV</t>
    <phoneticPr fontId="2" type="noConversion"/>
  </si>
  <si>
    <t xml:space="preserve">Crit t = </t>
    <phoneticPr fontId="2" type="noConversion"/>
  </si>
  <si>
    <t>SS =</t>
    <phoneticPr fontId="2" type="noConversion"/>
  </si>
  <si>
    <t>df =</t>
    <phoneticPr fontId="2" type="noConversion"/>
  </si>
  <si>
    <t xml:space="preserve">Obt t = </t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</si>
  <si>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</si>
  <si>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n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</si>
  <si>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</si>
  <si>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</si>
  <si>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</si>
  <si>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Relearning Condtion</t>
    <phoneticPr fontId="2" type="noConversion"/>
  </si>
  <si>
    <t>Control</t>
    <phoneticPr fontId="2" type="noConversion"/>
  </si>
  <si>
    <t>crit t =</t>
    <phoneticPr fontId="2" type="noConversion"/>
  </si>
  <si>
    <t xml:space="preserve">CI = ± 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</si>
  <si>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</si>
  <si>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t xml:space="preserve">df =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</si>
  <si>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</si>
  <si>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</si>
  <si>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</si>
  <si>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=</t>
    </r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</si>
  <si>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</si>
  <si>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</si>
  <si>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t>HYPOTHESIS TESTING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</si>
  <si>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</si>
  <si>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</si>
  <si>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</si>
  <si>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Condition</t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</si>
  <si>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</si>
  <si>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Decision:</t>
    <phoneticPr fontId="2" type="noConversion"/>
  </si>
  <si>
    <t>CI (HOV)</t>
    <phoneticPr fontId="2" type="noConversion"/>
  </si>
  <si>
    <t>CI (no HOV)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</si>
  <si>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</si>
  <si>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</si>
  <si>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n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</si>
  <si>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CIs around 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</si>
  <si>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Rotated</t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</si>
  <si>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</si>
  <si>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</si>
  <si>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</si>
  <si>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</si>
  <si>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</si>
  <si>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</si>
  <si>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</si>
  <si>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</si>
  <si>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 xml:space="preserve">CI % = </t>
    <phoneticPr fontId="2" type="noConversion"/>
  </si>
  <si>
    <t xml:space="preserve">Lower: </t>
    <phoneticPr fontId="2" type="noConversion"/>
  </si>
  <si>
    <t xml:space="preserve">Upper: </t>
    <phoneticPr fontId="2" type="noConversion"/>
  </si>
  <si>
    <t>Control</t>
    <phoneticPr fontId="2" type="noConversion"/>
  </si>
  <si>
    <t>Rotated</t>
    <phoneticPr fontId="2" type="noConversion"/>
  </si>
  <si>
    <t>For Graph:</t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</si>
  <si>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</si>
  <si>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</si>
  <si>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</si>
  <si>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</si>
  <si>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61</t>
    </r>
    <r>
      <rPr>
        <sz val="18"/>
        <color indexed="9"/>
        <rFont val="Times"/>
      </rPr>
      <t>=</t>
    </r>
    <phoneticPr fontId="2" type="noConversion"/>
  </si>
  <si>
    <r>
      <t>x</t>
    </r>
    <r>
      <rPr>
        <vertAlign val="subscript"/>
        <sz val="18"/>
        <color indexed="9"/>
        <rFont val="Times"/>
      </rPr>
      <t>71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</si>
  <si>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81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</si>
  <si>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</si>
  <si>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>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</si>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</sst>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3" x14ac:knownFonts="1">
    <font>
      <sz val="18"/>
      <name val="Times"/>
    </font>
    <font>
      <sz val="10"/>
      <name val="Verdana"/>
    </font>
    <font>
      <sz val="8"/>
      <name val="Verdana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9"/>
      <name val="Verdana"/>
    </font>
    <font>
      <sz val="18"/>
      <color indexed="8"/>
      <name val="Times"/>
    </font>
    <font>
      <u/>
      <sz val="18"/>
      <color indexed="12"/>
      <name val="Times"/>
    </font>
    <font>
      <u/>
      <sz val="18"/>
      <color indexed="20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1" fillId="0" borderId="0" applyNumberFormat="0" applyFill="0" applyBorder="0" applyAlignment="0" applyProtection="0">
      <alignment horizontal="center" vertical="center"/>
    </xf>
    <xf numFmtId="4" fontId="12" fillId="0" borderId="0" applyNumberFormat="0" applyFill="0" applyBorder="0" applyAlignment="0" applyProtection="0">
      <alignment horizontal="center" vertical="center"/>
    </xf>
  </cellStyleXfs>
  <cellXfs count="66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applyAlignment="1">
      <alignment horizontal="center" vertical="center"/>
    </xf>
    <xf numFmtId="4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4" fontId="0" fillId="0" borderId="0" xfId="0" applyAlignment="1">
      <alignment horizontal="left" vertical="center"/>
    </xf>
    <xf numFmtId="4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4" fontId="4" fillId="3" borderId="0" xfId="0" applyFont="1" applyFill="1" applyAlignment="1">
      <alignment horizontal="center" vertical="center"/>
    </xf>
    <xf numFmtId="4" fontId="4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4" fontId="4" fillId="3" borderId="0" xfId="0" applyFont="1" applyFill="1" applyBorder="1" applyAlignment="1">
      <alignment horizontal="right" vertical="center"/>
    </xf>
    <xf numFmtId="4" fontId="3" fillId="3" borderId="0" xfId="0" applyFont="1" applyFill="1" applyBorder="1" applyAlignment="1">
      <alignment horizontal="right" vertical="center"/>
    </xf>
    <xf numFmtId="4" fontId="3" fillId="3" borderId="0" xfId="0" applyFont="1" applyFill="1" applyAlignment="1">
      <alignment horizontal="center" vertical="center"/>
    </xf>
    <xf numFmtId="4" fontId="4" fillId="4" borderId="0" xfId="0" applyFont="1" applyFill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4" fontId="4" fillId="5" borderId="0" xfId="0" applyFont="1" applyFill="1" applyAlignment="1">
      <alignment horizontal="right" vertical="center"/>
    </xf>
    <xf numFmtId="4" fontId="0" fillId="0" borderId="0" xfId="0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4" fontId="4" fillId="4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4" fontId="4" fillId="5" borderId="0" xfId="0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Alignment="1">
      <alignment horizontal="center" vertical="center"/>
    </xf>
    <xf numFmtId="165" fontId="4" fillId="5" borderId="0" xfId="0" applyNumberFormat="1" applyFont="1" applyFill="1" applyBorder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3" fontId="4" fillId="5" borderId="0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Alignment="1">
      <alignment horizontal="left" vertical="center"/>
    </xf>
    <xf numFmtId="4" fontId="0" fillId="3" borderId="0" xfId="0" applyFill="1" applyAlignment="1">
      <alignment horizontal="center" vertical="center"/>
    </xf>
    <xf numFmtId="165" fontId="4" fillId="3" borderId="0" xfId="0" applyNumberFormat="1" applyFont="1" applyFill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4" fontId="4" fillId="3" borderId="0" xfId="0" applyFont="1" applyFill="1" applyAlignment="1">
      <alignment horizontal="left" vertical="center"/>
    </xf>
    <xf numFmtId="165" fontId="4" fillId="3" borderId="0" xfId="0" applyNumberFormat="1" applyFont="1" applyFill="1" applyBorder="1" applyAlignment="1">
      <alignment horizontal="left" vertical="center"/>
    </xf>
    <xf numFmtId="4" fontId="0" fillId="3" borderId="0" xfId="0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left" vertical="center"/>
    </xf>
    <xf numFmtId="4" fontId="7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5" fillId="6" borderId="0" xfId="0" applyFont="1" applyFill="1" applyBorder="1" applyAlignment="1">
      <alignment horizontal="right"/>
    </xf>
    <xf numFmtId="2" fontId="4" fillId="6" borderId="0" xfId="0" applyNumberFormat="1" applyFont="1" applyFill="1" applyBorder="1" applyAlignment="1">
      <alignment horizontal="left"/>
    </xf>
    <xf numFmtId="4" fontId="4" fillId="6" borderId="0" xfId="0" applyFont="1" applyFill="1" applyBorder="1" applyAlignment="1">
      <alignment horizontal="right" vertical="center"/>
    </xf>
    <xf numFmtId="9" fontId="4" fillId="6" borderId="0" xfId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center" vertical="center"/>
    </xf>
    <xf numFmtId="4" fontId="4" fillId="5" borderId="3" xfId="0" applyFont="1" applyFill="1" applyBorder="1" applyAlignment="1">
      <alignment horizontal="right" vertical="center"/>
    </xf>
    <xf numFmtId="3" fontId="4" fillId="5" borderId="3" xfId="0" applyNumberFormat="1" applyFont="1" applyFill="1" applyBorder="1" applyAlignment="1">
      <alignment horizontal="center" vertical="center"/>
    </xf>
    <xf numFmtId="4" fontId="3" fillId="3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4" fontId="4" fillId="2" borderId="0" xfId="0" applyFont="1" applyFill="1" applyAlignment="1">
      <alignment horizontal="center" vertical="center"/>
    </xf>
    <xf numFmtId="4" fontId="4" fillId="6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4" fontId="4" fillId="5" borderId="0" xfId="0" applyNumberFormat="1" applyFont="1" applyFill="1" applyAlignment="1">
      <alignment horizontal="center" vertical="center"/>
    </xf>
    <xf numFmtId="4" fontId="10" fillId="2" borderId="0" xfId="0" applyFont="1" applyFill="1" applyAlignment="1">
      <alignment horizontal="right" vertical="center"/>
    </xf>
    <xf numFmtId="4" fontId="4" fillId="6" borderId="2" xfId="0" applyNumberFormat="1" applyFont="1" applyFill="1" applyBorder="1" applyAlignment="1">
      <alignment horizontal="center" vertical="center"/>
    </xf>
    <xf numFmtId="4" fontId="3" fillId="3" borderId="0" xfId="0" applyFont="1" applyFill="1" applyBorder="1" applyAlignment="1">
      <alignment horizontal="left" vertical="center"/>
    </xf>
    <xf numFmtId="4" fontId="7" fillId="3" borderId="0" xfId="0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7" fillId="3" borderId="0" xfId="0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4" fillId="6" borderId="0" xfId="0" applyFont="1" applyFill="1" applyBorder="1" applyAlignment="1">
      <alignment horizontal="center" vertical="center"/>
    </xf>
    <xf numFmtId="4" fontId="7" fillId="6" borderId="1" xfId="0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Assume HOV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5284362664216"/>
          <c:y val="0.103832648909317"/>
          <c:w val="0.7416652394578"/>
          <c:h val="0.73142071355913"/>
        </c:manualLayout>
      </c:layout>
      <c:barChart>
        <c:barDir val="col"/>
        <c:grouping val="clustered"/>
        <c:varyColors val="0"/>
        <c:ser>
          <c:idx val="0"/>
          <c:order val="0"/>
          <c:tx>
            <c:v>muj's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n''s'!$I$2:$I$3</c:f>
              <c:numCache>
                <c:formatCode>#,##0.00</c:formatCode>
                <c:ptCount val="2"/>
                <c:pt idx="0">
                  <c:v>9.0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v>Mj's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'BSD-unequal n''s'!$K$2:$K$3</c:f>
                <c:numCache>
                  <c:formatCode>General</c:formatCode>
                  <c:ptCount val="2"/>
                  <c:pt idx="0">
                    <c:v>1.004208609961247</c:v>
                  </c:pt>
                  <c:pt idx="1">
                    <c:v>1.42016543565903</c:v>
                  </c:pt>
                </c:numCache>
              </c:numRef>
            </c:plus>
            <c:minus>
              <c:numRef>
                <c:f>'BSD-unequal n''s'!$K$2:$K$3</c:f>
                <c:numCache>
                  <c:formatCode>General</c:formatCode>
                  <c:ptCount val="2"/>
                  <c:pt idx="0">
                    <c:v>1.004208609961247</c:v>
                  </c:pt>
                  <c:pt idx="1">
                    <c:v>1.42016543565903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n''s'!$J$2:$J$3</c:f>
              <c:numCache>
                <c:formatCode>#,##0.00</c:formatCode>
                <c:ptCount val="2"/>
                <c:pt idx="0">
                  <c:v>8.75</c:v>
                </c:pt>
                <c:pt idx="1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382504"/>
        <c:axId val="1344121160"/>
      </c:barChart>
      <c:catAx>
        <c:axId val="184638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Condition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344121160"/>
        <c:crosses val="autoZero"/>
        <c:auto val="1"/>
        <c:lblAlgn val="ctr"/>
        <c:lblOffset val="100"/>
        <c:noMultiLvlLbl val="0"/>
      </c:catAx>
      <c:valAx>
        <c:axId val="1344121160"/>
        <c:scaling>
          <c:orientation val="minMax"/>
          <c:max val="2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Mean</a:t>
                </a:r>
                <a:r>
                  <a:rPr lang="en-US" sz="2000" baseline="0"/>
                  <a:t> n</a:t>
                </a:r>
                <a:r>
                  <a:rPr lang="en-US" sz="2000"/>
                  <a:t>umber of words recalled</a:t>
                </a:r>
              </a:p>
            </c:rich>
          </c:tx>
          <c:layout>
            <c:manualLayout>
              <c:xMode val="edge"/>
              <c:yMode val="edge"/>
              <c:x val="0.0115745563152568"/>
              <c:y val="0.1866419959629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846382504"/>
        <c:crosses val="autoZero"/>
        <c:crossBetween val="between"/>
        <c:majorUnit val="5.0"/>
      </c:valAx>
    </c:plotArea>
    <c:legend>
      <c:legendPos val="t"/>
      <c:layout>
        <c:manualLayout>
          <c:xMode val="edge"/>
          <c:yMode val="edge"/>
          <c:x val="0.320747300486643"/>
          <c:y val="0.112081339712919"/>
          <c:w val="0.544827586206897"/>
          <c:h val="0.08102325750947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Don't assume HOV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5284362664216"/>
          <c:y val="0.103832648909317"/>
          <c:w val="0.7416652394578"/>
          <c:h val="0.73142071355913"/>
        </c:manualLayout>
      </c:layout>
      <c:barChart>
        <c:barDir val="col"/>
        <c:grouping val="clustered"/>
        <c:varyColors val="0"/>
        <c:ser>
          <c:idx val="0"/>
          <c:order val="0"/>
          <c:tx>
            <c:v>muj's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n''s'!$I$2:$I$3</c:f>
              <c:numCache>
                <c:formatCode>#,##0.00</c:formatCode>
                <c:ptCount val="2"/>
                <c:pt idx="0">
                  <c:v>9.0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v>Mj's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'BSD-unequal n''s'!$L$2:$L$3</c:f>
                <c:numCache>
                  <c:formatCode>General</c:formatCode>
                  <c:ptCount val="2"/>
                  <c:pt idx="0">
                    <c:v>1.071561363227231</c:v>
                  </c:pt>
                  <c:pt idx="1">
                    <c:v>2.002245225335925</c:v>
                  </c:pt>
                </c:numCache>
              </c:numRef>
            </c:plus>
            <c:minus>
              <c:numRef>
                <c:f>'BSD-unequal n''s'!$L$2:$L$3</c:f>
                <c:numCache>
                  <c:formatCode>General</c:formatCode>
                  <c:ptCount val="2"/>
                  <c:pt idx="0">
                    <c:v>1.071561363227231</c:v>
                  </c:pt>
                  <c:pt idx="1">
                    <c:v>2.002245225335925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strRef>
              <c:f>'BSD-unequal n''s'!$H$2:$H$3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n''s'!$J$2:$J$3</c:f>
              <c:numCache>
                <c:formatCode>#,##0.00</c:formatCode>
                <c:ptCount val="2"/>
                <c:pt idx="0">
                  <c:v>8.75</c:v>
                </c:pt>
                <c:pt idx="1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51288"/>
        <c:axId val="1304010328"/>
      </c:barChart>
      <c:catAx>
        <c:axId val="134345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Condition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304010328"/>
        <c:crosses val="autoZero"/>
        <c:auto val="1"/>
        <c:lblAlgn val="ctr"/>
        <c:lblOffset val="100"/>
        <c:noMultiLvlLbl val="0"/>
      </c:catAx>
      <c:valAx>
        <c:axId val="1304010328"/>
        <c:scaling>
          <c:orientation val="minMax"/>
          <c:max val="2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Mean</a:t>
                </a:r>
                <a:r>
                  <a:rPr lang="en-US" sz="2000" baseline="0"/>
                  <a:t> n</a:t>
                </a:r>
                <a:r>
                  <a:rPr lang="en-US" sz="2000"/>
                  <a:t>umber of words recalled</a:t>
                </a:r>
              </a:p>
            </c:rich>
          </c:tx>
          <c:layout>
            <c:manualLayout>
              <c:xMode val="edge"/>
              <c:yMode val="edge"/>
              <c:x val="0.00218976132656315"/>
              <c:y val="0.1942633217359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343451288"/>
        <c:crosses val="autoZero"/>
        <c:crossBetween val="between"/>
        <c:majorUnit val="5.0"/>
      </c:valAx>
    </c:plotArea>
    <c:legend>
      <c:legendPos val="t"/>
      <c:layout>
        <c:manualLayout>
          <c:xMode val="edge"/>
          <c:yMode val="edge"/>
          <c:x val="0.320747300486643"/>
          <c:y val="0.112081339712919"/>
          <c:w val="0.544827586206897"/>
          <c:h val="0.08102325750947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Assume HOV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5284362664216"/>
          <c:y val="0.103832648909317"/>
          <c:w val="0.7416652394578"/>
          <c:h val="0.73142071355913"/>
        </c:manualLayout>
      </c:layout>
      <c:barChart>
        <c:barDir val="col"/>
        <c:grouping val="clustered"/>
        <c:varyColors val="0"/>
        <c:ser>
          <c:idx val="0"/>
          <c:order val="0"/>
          <c:tx>
            <c:v>muj's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'BSD-unequal n''s (2)'!$H$2:$H$3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 (2)'!$I$2:$I$3</c:f>
              <c:numCache>
                <c:formatCode>#,##0.00</c:formatCode>
                <c:ptCount val="2"/>
                <c:pt idx="0">
                  <c:v>9.0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v>Mj's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'BSD-unequal n''s (2)'!$K$2:$K$3</c:f>
                <c:numCache>
                  <c:formatCode>General</c:formatCode>
                  <c:ptCount val="2"/>
                  <c:pt idx="0">
                    <c:v>1.857942503214311</c:v>
                  </c:pt>
                  <c:pt idx="1">
                    <c:v>2.627527486155096</c:v>
                  </c:pt>
                </c:numCache>
              </c:numRef>
            </c:plus>
            <c:minus>
              <c:numRef>
                <c:f>'BSD-unequal n''s (2)'!$K$2:$K$3</c:f>
                <c:numCache>
                  <c:formatCode>General</c:formatCode>
                  <c:ptCount val="2"/>
                  <c:pt idx="0">
                    <c:v>1.857942503214311</c:v>
                  </c:pt>
                  <c:pt idx="1">
                    <c:v>2.627527486155096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strRef>
              <c:f>'BSD-unequal n''s (2)'!$H$2:$H$3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 (2)'!$J$2:$J$3</c:f>
              <c:numCache>
                <c:formatCode>#,##0.00</c:formatCode>
                <c:ptCount val="2"/>
                <c:pt idx="0">
                  <c:v>9.125</c:v>
                </c:pt>
                <c:pt idx="1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20312632"/>
        <c:axId val="1371987432"/>
      </c:barChart>
      <c:catAx>
        <c:axId val="-202031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Condition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371987432"/>
        <c:crosses val="autoZero"/>
        <c:auto val="1"/>
        <c:lblAlgn val="ctr"/>
        <c:lblOffset val="100"/>
        <c:noMultiLvlLbl val="0"/>
      </c:catAx>
      <c:valAx>
        <c:axId val="1371987432"/>
        <c:scaling>
          <c:orientation val="minMax"/>
          <c:max val="2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Mean</a:t>
                </a:r>
                <a:r>
                  <a:rPr lang="en-US" sz="2000" baseline="0"/>
                  <a:t> n</a:t>
                </a:r>
                <a:r>
                  <a:rPr lang="en-US" sz="2000"/>
                  <a:t>umber of words recalled</a:t>
                </a:r>
              </a:p>
            </c:rich>
          </c:tx>
          <c:layout>
            <c:manualLayout>
              <c:xMode val="edge"/>
              <c:yMode val="edge"/>
              <c:x val="0.0115745563152568"/>
              <c:y val="0.1866419959629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2020312632"/>
        <c:crosses val="autoZero"/>
        <c:crossBetween val="between"/>
        <c:majorUnit val="5.0"/>
      </c:valAx>
    </c:plotArea>
    <c:legend>
      <c:legendPos val="t"/>
      <c:layout>
        <c:manualLayout>
          <c:xMode val="edge"/>
          <c:yMode val="edge"/>
          <c:x val="0.320747300486643"/>
          <c:y val="0.112081339712919"/>
          <c:w val="0.544827586206897"/>
          <c:h val="0.08102325750947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Don't assume HOV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5284362664216"/>
          <c:y val="0.103832648909317"/>
          <c:w val="0.7416652394578"/>
          <c:h val="0.73142071355913"/>
        </c:manualLayout>
      </c:layout>
      <c:barChart>
        <c:barDir val="col"/>
        <c:grouping val="clustered"/>
        <c:varyColors val="0"/>
        <c:ser>
          <c:idx val="0"/>
          <c:order val="0"/>
          <c:tx>
            <c:v>muj's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'BSD-unequal n''s (2)'!$H$2:$H$3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 (2)'!$I$2:$I$3</c:f>
              <c:numCache>
                <c:formatCode>#,##0.00</c:formatCode>
                <c:ptCount val="2"/>
                <c:pt idx="0">
                  <c:v>9.0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v>Mj's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'BSD-unequal n''s (2)'!$L$2:$L$3</c:f>
                <c:numCache>
                  <c:formatCode>General</c:formatCode>
                  <c:ptCount val="2"/>
                  <c:pt idx="0">
                    <c:v>2.16340966839869</c:v>
                  </c:pt>
                  <c:pt idx="1">
                    <c:v>2.717530883796015</c:v>
                  </c:pt>
                </c:numCache>
              </c:numRef>
            </c:plus>
            <c:minus>
              <c:numRef>
                <c:f>'BSD-unequal n''s (2)'!$L$2:$L$3</c:f>
                <c:numCache>
                  <c:formatCode>General</c:formatCode>
                  <c:ptCount val="2"/>
                  <c:pt idx="0">
                    <c:v>2.16340966839869</c:v>
                  </c:pt>
                  <c:pt idx="1">
                    <c:v>2.717530883796015</c:v>
                  </c:pt>
                </c:numCache>
              </c:numRef>
            </c:minus>
            <c:spPr>
              <a:ln w="28575" cmpd="sng">
                <a:solidFill>
                  <a:srgbClr val="800000"/>
                </a:solidFill>
              </a:ln>
            </c:spPr>
          </c:errBars>
          <c:cat>
            <c:strRef>
              <c:f>'BSD-unequal n''s (2)'!$H$2:$H$3</c:f>
              <c:strCache>
                <c:ptCount val="2"/>
                <c:pt idx="0">
                  <c:v>Control</c:v>
                </c:pt>
                <c:pt idx="1">
                  <c:v>Rotated</c:v>
                </c:pt>
              </c:strCache>
            </c:strRef>
          </c:cat>
          <c:val>
            <c:numRef>
              <c:f>'BSD-unequal n''s (2)'!$J$2:$J$3</c:f>
              <c:numCache>
                <c:formatCode>#,##0.00</c:formatCode>
                <c:ptCount val="2"/>
                <c:pt idx="0">
                  <c:v>9.125</c:v>
                </c:pt>
                <c:pt idx="1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696232"/>
        <c:axId val="-2020576344"/>
      </c:barChart>
      <c:catAx>
        <c:axId val="1515696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Condition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-2020576344"/>
        <c:crosses val="autoZero"/>
        <c:auto val="1"/>
        <c:lblAlgn val="ctr"/>
        <c:lblOffset val="100"/>
        <c:noMultiLvlLbl val="0"/>
      </c:catAx>
      <c:valAx>
        <c:axId val="-2020576344"/>
        <c:scaling>
          <c:orientation val="minMax"/>
          <c:max val="2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Mean</a:t>
                </a:r>
                <a:r>
                  <a:rPr lang="en-US" sz="2000" baseline="0"/>
                  <a:t> n</a:t>
                </a:r>
                <a:r>
                  <a:rPr lang="en-US" sz="2000"/>
                  <a:t>umber of words recalled</a:t>
                </a:r>
              </a:p>
            </c:rich>
          </c:tx>
          <c:layout>
            <c:manualLayout>
              <c:xMode val="edge"/>
              <c:yMode val="edge"/>
              <c:x val="0.00218976132656315"/>
              <c:y val="0.1942633217359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515696232"/>
        <c:crosses val="autoZero"/>
        <c:crossBetween val="between"/>
        <c:majorUnit val="5.0"/>
      </c:valAx>
    </c:plotArea>
    <c:legend>
      <c:legendPos val="t"/>
      <c:layout>
        <c:manualLayout>
          <c:xMode val="edge"/>
          <c:yMode val="edge"/>
          <c:x val="0.320747300486643"/>
          <c:y val="0.112081339712919"/>
          <c:w val="0.544827586206897"/>
          <c:h val="0.08102325750947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266266" y="3738033"/>
    <xdr:ext cx="4051300" cy="5499100"/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672233" y="3763435"/>
    <xdr:ext cx="4076700" cy="54610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66266" y="3738033"/>
    <xdr:ext cx="4051300" cy="549910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672233" y="3763435"/>
    <xdr:ext cx="4076700" cy="5461000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workbookViewId="0">
      <selection activeCell="B22" sqref="B22"/>
    </sheetView>
  </sheetViews>
  <sheetFormatPr baseColWidth="10" defaultColWidth="9.3984375" defaultRowHeight="27" customHeight="1" x14ac:dyDescent="0"/>
  <cols>
    <col min="1" max="1" width="2.09765625" style="2" customWidth="1"/>
    <col min="2" max="5" width="9.09765625" style="2" customWidth="1"/>
    <col min="6" max="6" width="2.796875" style="2" customWidth="1"/>
    <col min="7" max="13" width="10.69921875" style="2" customWidth="1"/>
    <col min="14" max="14" width="3.796875" style="2" customWidth="1"/>
    <col min="15" max="16" width="9" style="2" customWidth="1"/>
    <col min="17" max="17" width="3.59765625" style="2" customWidth="1"/>
    <col min="18" max="20" width="10.69921875" style="2" customWidth="1"/>
    <col min="21" max="21" width="8.3984375" style="2" customWidth="1"/>
    <col min="22" max="16384" width="9.3984375" style="2"/>
  </cols>
  <sheetData>
    <row r="1" spans="2:17" ht="27" customHeight="1">
      <c r="B1" s="20" t="s">
        <v>9</v>
      </c>
      <c r="C1" s="22">
        <v>9</v>
      </c>
      <c r="D1" s="20" t="s">
        <v>6</v>
      </c>
      <c r="E1" s="22">
        <v>12</v>
      </c>
      <c r="G1" s="57" t="s">
        <v>50</v>
      </c>
      <c r="H1" s="58" t="s">
        <v>27</v>
      </c>
      <c r="I1" s="51" t="s">
        <v>17</v>
      </c>
      <c r="J1" s="52" t="s">
        <v>33</v>
      </c>
      <c r="K1" s="50" t="s">
        <v>30</v>
      </c>
      <c r="L1" s="50" t="s">
        <v>31</v>
      </c>
    </row>
    <row r="2" spans="2:17" ht="27" customHeight="1">
      <c r="B2" s="20" t="s">
        <v>8</v>
      </c>
      <c r="C2" s="21">
        <v>1</v>
      </c>
      <c r="D2" s="20" t="s">
        <v>8</v>
      </c>
      <c r="E2" s="16">
        <v>1</v>
      </c>
      <c r="G2" s="53"/>
      <c r="H2" s="54" t="s">
        <v>48</v>
      </c>
      <c r="I2" s="55">
        <f>C1</f>
        <v>9</v>
      </c>
      <c r="J2" s="56">
        <f ca="1">C16</f>
        <v>8.75</v>
      </c>
      <c r="K2" s="15">
        <f ca="1">H34</f>
        <v>1.0042086099612475</v>
      </c>
      <c r="L2" s="15">
        <f ca="1">L34</f>
        <v>1.0715613632272307</v>
      </c>
    </row>
    <row r="3" spans="2:17" ht="27" customHeight="1">
      <c r="B3" s="43" t="s">
        <v>10</v>
      </c>
      <c r="C3" s="44">
        <v>0.05</v>
      </c>
      <c r="D3" s="45" t="s">
        <v>45</v>
      </c>
      <c r="E3" s="46">
        <v>0.95</v>
      </c>
      <c r="G3" s="53"/>
      <c r="H3" s="54" t="s">
        <v>49</v>
      </c>
      <c r="I3" s="55">
        <f>E1</f>
        <v>12</v>
      </c>
      <c r="J3" s="56">
        <f ca="1">E16</f>
        <v>11.75</v>
      </c>
      <c r="K3" s="15">
        <f ca="1">I34</f>
        <v>1.4201654356590296</v>
      </c>
      <c r="L3" s="15">
        <f ca="1">M34</f>
        <v>2.0022452253359253</v>
      </c>
    </row>
    <row r="4" spans="2:17" ht="27" customHeight="1">
      <c r="B4" s="64" t="s">
        <v>11</v>
      </c>
      <c r="C4" s="64"/>
      <c r="D4" s="64"/>
      <c r="E4" s="64"/>
    </row>
    <row r="5" spans="2:17" ht="27" customHeight="1">
      <c r="B5" s="65" t="s">
        <v>12</v>
      </c>
      <c r="C5" s="65"/>
      <c r="D5" s="65" t="s">
        <v>36</v>
      </c>
      <c r="E5" s="65"/>
      <c r="G5" s="38" t="s">
        <v>23</v>
      </c>
      <c r="H5" s="13"/>
      <c r="I5" s="34"/>
      <c r="J5" s="19"/>
      <c r="K5" s="63" t="s">
        <v>35</v>
      </c>
      <c r="L5" s="63"/>
      <c r="N5" s="19"/>
      <c r="Q5" s="19"/>
    </row>
    <row r="6" spans="2:17" ht="27" customHeight="1">
      <c r="B6" s="18" t="s">
        <v>18</v>
      </c>
      <c r="C6" s="17">
        <f t="shared" ref="C6:C13" ca="1" si="0">ROUND(NORMINV(RAND(),C$1,C$2),0)</f>
        <v>8</v>
      </c>
      <c r="D6" s="18" t="s">
        <v>58</v>
      </c>
      <c r="E6" s="17">
        <f ca="1">ROUND(NORMINV(RAND(),E$1,E$2),0)</f>
        <v>12</v>
      </c>
      <c r="G6" s="37"/>
      <c r="H6" s="13" t="s">
        <v>5</v>
      </c>
      <c r="I6" s="34">
        <f ca="1">D17/D28</f>
        <v>3.8430756913220909</v>
      </c>
      <c r="J6" s="19"/>
      <c r="K6" s="13" t="s">
        <v>32</v>
      </c>
      <c r="L6" s="36">
        <f ca="1">D28</f>
        <v>0.78062474979979979</v>
      </c>
      <c r="N6" s="19"/>
      <c r="Q6" s="19"/>
    </row>
    <row r="7" spans="2:17" ht="27" customHeight="1">
      <c r="B7" s="18" t="s">
        <v>51</v>
      </c>
      <c r="C7" s="17">
        <f t="shared" ca="1" si="0"/>
        <v>10</v>
      </c>
      <c r="D7" s="18" t="s">
        <v>19</v>
      </c>
      <c r="E7" s="17">
        <f ca="1">ROUND(NORMINV(RAND(),E$1,E$2),0)</f>
        <v>10</v>
      </c>
      <c r="G7" s="13"/>
      <c r="H7" s="13" t="s">
        <v>2</v>
      </c>
      <c r="I7" s="34">
        <f ca="1">TINV(C3*2,D27)</f>
        <v>1.812461122811676</v>
      </c>
      <c r="J7" s="19"/>
      <c r="K7" s="13" t="s">
        <v>0</v>
      </c>
      <c r="L7" s="36">
        <f ca="1">H33</f>
        <v>2.2281388519862744</v>
      </c>
      <c r="N7" s="19"/>
      <c r="Q7" s="19"/>
    </row>
    <row r="8" spans="2:17" ht="27" customHeight="1">
      <c r="B8" s="18" t="s">
        <v>52</v>
      </c>
      <c r="C8" s="17">
        <f t="shared" ca="1" si="0"/>
        <v>8</v>
      </c>
      <c r="D8" s="18" t="s">
        <v>59</v>
      </c>
      <c r="E8" s="17">
        <f ca="1">ROUND(NORMINV(RAND(),E$1,E$2),0)</f>
        <v>13</v>
      </c>
      <c r="G8" s="37"/>
      <c r="H8" s="14" t="s">
        <v>29</v>
      </c>
      <c r="I8" s="59" t="str">
        <f ca="1">IF(I6&gt;I7,"Reject", "Fail to reject")</f>
        <v>Reject</v>
      </c>
      <c r="J8" s="19"/>
      <c r="K8" s="14" t="s">
        <v>14</v>
      </c>
      <c r="L8" s="41">
        <f ca="1">L6*L7</f>
        <v>1.7393403338509985</v>
      </c>
      <c r="N8" s="19"/>
      <c r="Q8" s="19"/>
    </row>
    <row r="9" spans="2:17" ht="27" customHeight="1">
      <c r="B9" s="18" t="s">
        <v>53</v>
      </c>
      <c r="C9" s="17">
        <f t="shared" ca="1" si="0"/>
        <v>9</v>
      </c>
      <c r="D9" s="18" t="s">
        <v>60</v>
      </c>
      <c r="E9" s="17">
        <f ca="1">ROUND(NORMINV(RAND(),E$1,E$2),0)</f>
        <v>12</v>
      </c>
      <c r="G9" s="37"/>
      <c r="H9" s="37"/>
      <c r="I9" s="37"/>
      <c r="J9" s="19"/>
      <c r="K9" s="13" t="s">
        <v>47</v>
      </c>
      <c r="L9" s="36">
        <f ca="1">D17+L8</f>
        <v>4.7393403338509987</v>
      </c>
      <c r="N9" s="19"/>
      <c r="Q9" s="19"/>
    </row>
    <row r="10" spans="2:17" ht="27" customHeight="1">
      <c r="B10" s="23" t="s">
        <v>54</v>
      </c>
      <c r="C10" s="17">
        <f t="shared" ca="1" si="0"/>
        <v>9</v>
      </c>
      <c r="D10" s="23"/>
      <c r="E10" s="17"/>
      <c r="G10" s="37"/>
      <c r="H10" s="37"/>
      <c r="I10" s="37"/>
      <c r="J10" s="19"/>
      <c r="K10" s="13" t="s">
        <v>46</v>
      </c>
      <c r="L10" s="36">
        <f ca="1">D17-L8</f>
        <v>1.2606596661490015</v>
      </c>
      <c r="N10" s="19"/>
      <c r="Q10" s="19"/>
    </row>
    <row r="11" spans="2:17" ht="27" customHeight="1">
      <c r="B11" s="23" t="s">
        <v>55</v>
      </c>
      <c r="C11" s="17">
        <f t="shared" ca="1" si="0"/>
        <v>8</v>
      </c>
      <c r="D11" s="23"/>
      <c r="E11" s="17"/>
      <c r="J11" s="19"/>
      <c r="N11" s="19"/>
      <c r="Q11" s="19"/>
    </row>
    <row r="12" spans="2:17" ht="27" customHeight="1">
      <c r="B12" s="23" t="s">
        <v>56</v>
      </c>
      <c r="C12" s="17">
        <f t="shared" ca="1" si="0"/>
        <v>11</v>
      </c>
      <c r="D12" s="23"/>
      <c r="E12" s="17"/>
    </row>
    <row r="13" spans="2:17" ht="27" customHeight="1" thickBot="1">
      <c r="B13" s="48" t="s">
        <v>57</v>
      </c>
      <c r="C13" s="49">
        <f t="shared" ca="1" si="0"/>
        <v>7</v>
      </c>
      <c r="D13" s="48"/>
      <c r="E13" s="49"/>
    </row>
    <row r="14" spans="2:17" ht="27" customHeight="1">
      <c r="B14" s="24" t="s">
        <v>25</v>
      </c>
      <c r="C14" s="28">
        <f ca="1">SUM(C6:C13)</f>
        <v>70</v>
      </c>
      <c r="D14" s="24" t="s">
        <v>26</v>
      </c>
      <c r="E14" s="28">
        <f ca="1">SUM(E6:E13)</f>
        <v>47</v>
      </c>
    </row>
    <row r="15" spans="2:17" ht="27" customHeight="1">
      <c r="B15" s="18" t="s">
        <v>7</v>
      </c>
      <c r="C15" s="29">
        <f ca="1">COUNT(C6:C13)</f>
        <v>8</v>
      </c>
      <c r="D15" s="18" t="s">
        <v>34</v>
      </c>
      <c r="E15" s="29">
        <f ca="1">COUNT(E6:E13)</f>
        <v>4</v>
      </c>
    </row>
    <row r="16" spans="2:17" ht="27" customHeight="1">
      <c r="B16" s="24" t="s">
        <v>24</v>
      </c>
      <c r="C16" s="27">
        <f ca="1">C14/C15</f>
        <v>8.75</v>
      </c>
      <c r="D16" s="24" t="s">
        <v>28</v>
      </c>
      <c r="E16" s="27">
        <f ca="1">E14/E15</f>
        <v>11.75</v>
      </c>
    </row>
    <row r="17" spans="2:13" ht="27" customHeight="1">
      <c r="B17" s="24"/>
      <c r="C17" s="47" t="s">
        <v>20</v>
      </c>
      <c r="D17" s="26">
        <f ca="1">E16-C16</f>
        <v>3</v>
      </c>
      <c r="E17" s="25"/>
    </row>
    <row r="18" spans="2:13" ht="27" customHeight="1">
      <c r="B18" s="8"/>
      <c r="C18" s="8"/>
      <c r="D18" s="8"/>
      <c r="E18" s="8"/>
    </row>
    <row r="19" spans="2:13" ht="27" customHeight="1">
      <c r="B19" s="10" t="s">
        <v>3</v>
      </c>
      <c r="C19" s="11">
        <f ca="1">SUMSQ(C6:C13)-C14^2/C15</f>
        <v>11.5</v>
      </c>
      <c r="D19" s="11"/>
      <c r="E19" s="11">
        <f ca="1">SUMSQ(E6:E13)-E14^2/E15</f>
        <v>4.75</v>
      </c>
    </row>
    <row r="20" spans="2:13" ht="27" customHeight="1">
      <c r="B20" s="9" t="s">
        <v>4</v>
      </c>
      <c r="C20" s="12">
        <f ca="1">C15-1</f>
        <v>7</v>
      </c>
      <c r="D20" s="8"/>
      <c r="E20" s="12">
        <f ca="1">E15-1</f>
        <v>3</v>
      </c>
    </row>
    <row r="21" spans="2:13" ht="27" customHeight="1">
      <c r="B21" s="9" t="s">
        <v>21</v>
      </c>
      <c r="C21" s="11">
        <f ca="1">C19/C20</f>
        <v>1.6428571428571428</v>
      </c>
      <c r="D21" s="11"/>
      <c r="E21" s="11">
        <f ca="1">E19/E20</f>
        <v>1.5833333333333333</v>
      </c>
    </row>
    <row r="22" spans="2:13" ht="27" customHeight="1">
      <c r="B22" s="9" t="s">
        <v>37</v>
      </c>
      <c r="C22" s="11">
        <f ca="1">C20/($C20+$E20)</f>
        <v>0.7</v>
      </c>
      <c r="D22" s="11"/>
      <c r="E22" s="11">
        <f ca="1">E20/($C20+$E20)</f>
        <v>0.3</v>
      </c>
    </row>
    <row r="23" spans="2:13" ht="27" customHeight="1">
      <c r="B23" s="9" t="s">
        <v>38</v>
      </c>
      <c r="C23" s="11">
        <f ca="1">SQRT(C21)</f>
        <v>1.2817398889233114</v>
      </c>
      <c r="D23" s="11"/>
      <c r="E23" s="11">
        <f ca="1">SQRT(E21)</f>
        <v>1.2583057392117916</v>
      </c>
    </row>
    <row r="24" spans="2:13" ht="27" customHeight="1">
      <c r="B24" s="9" t="s">
        <v>39</v>
      </c>
      <c r="C24" s="11">
        <f ca="1">C21/C15</f>
        <v>0.20535714285714285</v>
      </c>
      <c r="D24" s="11"/>
      <c r="E24" s="11">
        <f ca="1">E21/E15</f>
        <v>0.39583333333333331</v>
      </c>
    </row>
    <row r="25" spans="2:13" ht="27" customHeight="1">
      <c r="B25" s="9" t="s">
        <v>40</v>
      </c>
      <c r="C25" s="11">
        <f ca="1">SQRT(C24)</f>
        <v>0.45316348358748287</v>
      </c>
      <c r="D25" s="11"/>
      <c r="E25" s="11">
        <f ca="1">SQRT(E24)</f>
        <v>0.62915286960589578</v>
      </c>
    </row>
    <row r="26" spans="2:13" ht="27" customHeight="1">
      <c r="B26" s="9"/>
      <c r="C26" s="9" t="s">
        <v>41</v>
      </c>
      <c r="D26" s="31">
        <f ca="1">SUMPRODUCT(C21:E21,C22:E22)</f>
        <v>1.625</v>
      </c>
      <c r="E26" s="31"/>
    </row>
    <row r="27" spans="2:13" ht="27" customHeight="1">
      <c r="B27" s="9"/>
      <c r="C27" s="9" t="s">
        <v>16</v>
      </c>
      <c r="D27" s="32">
        <f ca="1">C20+E20</f>
        <v>10</v>
      </c>
      <c r="E27" s="33"/>
    </row>
    <row r="28" spans="2:13" ht="27" customHeight="1">
      <c r="B28" s="9"/>
      <c r="C28" s="9" t="s">
        <v>32</v>
      </c>
      <c r="D28" s="31">
        <f ca="1">SQRT(D26/C15+D26/E15)</f>
        <v>0.78062474979979979</v>
      </c>
      <c r="E28" s="33"/>
    </row>
    <row r="29" spans="2:13" ht="27" customHeight="1">
      <c r="B29" s="9"/>
      <c r="C29" s="9"/>
      <c r="D29" s="31"/>
      <c r="E29" s="33"/>
    </row>
    <row r="30" spans="2:13" ht="27" customHeight="1">
      <c r="E30" s="5"/>
      <c r="G30" s="62" t="s">
        <v>1</v>
      </c>
      <c r="H30" s="62"/>
      <c r="I30" s="38"/>
      <c r="K30" s="39" t="s">
        <v>43</v>
      </c>
      <c r="L30" s="38"/>
      <c r="M30" s="38"/>
    </row>
    <row r="31" spans="2:13" ht="27" customHeight="1">
      <c r="E31" s="5"/>
      <c r="G31" s="30"/>
      <c r="H31" s="30"/>
      <c r="I31" s="35"/>
      <c r="K31" s="13" t="s">
        <v>15</v>
      </c>
      <c r="L31" s="36">
        <f ca="1">C23</f>
        <v>1.2817398889233114</v>
      </c>
      <c r="M31" s="36">
        <f ca="1">E23</f>
        <v>1.2583057392117916</v>
      </c>
    </row>
    <row r="32" spans="2:13" ht="27" customHeight="1">
      <c r="E32" s="5"/>
      <c r="G32" s="13" t="s">
        <v>42</v>
      </c>
      <c r="H32" s="36">
        <f ca="1">SQRT($D$26/C15)</f>
        <v>0.45069390943299864</v>
      </c>
      <c r="I32" s="36">
        <f ca="1">SQRT($D$26/E15)</f>
        <v>0.63737743919909806</v>
      </c>
      <c r="K32" s="13" t="s">
        <v>44</v>
      </c>
      <c r="L32" s="36">
        <f ca="1">L31/SQRT(C15)</f>
        <v>0.45316348358748282</v>
      </c>
      <c r="M32" s="36">
        <f ca="1">M31/SQRT(E15)</f>
        <v>0.62915286960589578</v>
      </c>
    </row>
    <row r="33" spans="2:13" ht="27" customHeight="1">
      <c r="E33" s="5"/>
      <c r="G33" s="13" t="s">
        <v>0</v>
      </c>
      <c r="H33" s="36">
        <f ca="1">TINV(1-$E$3,$D$27)</f>
        <v>2.2281388519862744</v>
      </c>
      <c r="I33" s="36">
        <f ca="1">TINV(1-$E$3,$D$27)</f>
        <v>2.2281388519862744</v>
      </c>
      <c r="K33" s="13" t="s">
        <v>13</v>
      </c>
      <c r="L33" s="36">
        <f ca="1">TINV(1-$E$3,C20)</f>
        <v>2.3646242515927849</v>
      </c>
      <c r="M33" s="36">
        <f ca="1">TINV(1-$E$3,E20)</f>
        <v>3.1824463052837078</v>
      </c>
    </row>
    <row r="34" spans="2:13" ht="27" customHeight="1">
      <c r="B34" s="1"/>
      <c r="C34" s="1"/>
      <c r="D34" s="7"/>
      <c r="E34" s="5"/>
      <c r="G34" s="14" t="s">
        <v>14</v>
      </c>
      <c r="H34" s="41">
        <f ca="1">H32*H33</f>
        <v>1.0042086099612475</v>
      </c>
      <c r="I34" s="41">
        <f ca="1">I32*I33</f>
        <v>1.4201654356590296</v>
      </c>
      <c r="K34" s="14" t="s">
        <v>22</v>
      </c>
      <c r="L34" s="42">
        <f ca="1">L32*L33</f>
        <v>1.0715613632272307</v>
      </c>
      <c r="M34" s="42">
        <f ca="1">M32*M33</f>
        <v>2.0022452253359253</v>
      </c>
    </row>
    <row r="35" spans="2:13" ht="27" customHeight="1">
      <c r="E35" s="5"/>
      <c r="G35" s="13" t="s">
        <v>47</v>
      </c>
      <c r="H35" s="36">
        <f ca="1">C16+H34</f>
        <v>9.7542086099612479</v>
      </c>
      <c r="I35" s="36">
        <f ca="1">E16+I34</f>
        <v>13.17016543565903</v>
      </c>
      <c r="K35" s="13" t="s">
        <v>47</v>
      </c>
      <c r="L35" s="40">
        <f ca="1">C16+L34</f>
        <v>9.8215613632272305</v>
      </c>
      <c r="M35" s="40">
        <f ca="1">E16+M34</f>
        <v>13.752245225335926</v>
      </c>
    </row>
    <row r="36" spans="2:13" ht="27" customHeight="1">
      <c r="B36" s="1"/>
      <c r="C36" s="5"/>
      <c r="E36" s="5"/>
      <c r="G36" s="13" t="s">
        <v>46</v>
      </c>
      <c r="H36" s="36">
        <f ca="1">C16-H34</f>
        <v>7.7457913900387521</v>
      </c>
      <c r="I36" s="36">
        <f ca="1">E16-I34</f>
        <v>10.32983456434097</v>
      </c>
      <c r="K36" s="13" t="s">
        <v>46</v>
      </c>
      <c r="L36" s="40">
        <f ca="1">C16-L34</f>
        <v>7.6784386367727695</v>
      </c>
      <c r="M36" s="40">
        <f ca="1">E16-M34</f>
        <v>9.7477547746640738</v>
      </c>
    </row>
    <row r="43" spans="2:13" ht="27" customHeight="1">
      <c r="B43" s="3"/>
      <c r="C43" s="4"/>
      <c r="D43" s="6"/>
      <c r="E43" s="4"/>
    </row>
    <row r="44" spans="2:13" ht="27" customHeight="1">
      <c r="B44" s="3"/>
      <c r="E44" s="4"/>
    </row>
    <row r="45" spans="2:13" ht="27" customHeight="1">
      <c r="B45" s="3"/>
      <c r="E45" s="4"/>
    </row>
    <row r="46" spans="2:13" ht="27" customHeight="1">
      <c r="B46" s="3"/>
      <c r="E46" s="4"/>
    </row>
    <row r="47" spans="2:13" ht="27" customHeight="1">
      <c r="B47" s="3"/>
      <c r="E47" s="4"/>
    </row>
    <row r="48" spans="2:13" ht="27" customHeight="1">
      <c r="B48" s="3"/>
      <c r="E48" s="4"/>
    </row>
    <row r="49" spans="2:5" ht="27" customHeight="1">
      <c r="B49" s="3"/>
      <c r="E49" s="4"/>
    </row>
    <row r="50" spans="2:5" ht="27" customHeight="1">
      <c r="B50" s="3"/>
      <c r="C50" s="4"/>
      <c r="D50" s="6"/>
      <c r="E50" s="4"/>
    </row>
  </sheetData>
  <mergeCells count="5">
    <mergeCell ref="G30:H30"/>
    <mergeCell ref="K5:L5"/>
    <mergeCell ref="B4:E4"/>
    <mergeCell ref="B5:C5"/>
    <mergeCell ref="D5:E5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tabSelected="1" topLeftCell="A3" workbookViewId="0">
      <selection activeCell="D33" sqref="D33"/>
    </sheetView>
  </sheetViews>
  <sheetFormatPr baseColWidth="10" defaultColWidth="9.3984375" defaultRowHeight="27" customHeight="1" x14ac:dyDescent="0"/>
  <cols>
    <col min="1" max="1" width="2.09765625" style="2" customWidth="1"/>
    <col min="2" max="5" width="9.09765625" style="2" customWidth="1"/>
    <col min="6" max="6" width="2.796875" style="2" customWidth="1"/>
    <col min="7" max="13" width="10.69921875" style="2" customWidth="1"/>
    <col min="14" max="14" width="3.796875" style="2" customWidth="1"/>
    <col min="15" max="16" width="9" style="2" customWidth="1"/>
    <col min="17" max="17" width="3.59765625" style="2" customWidth="1"/>
    <col min="18" max="20" width="10.69921875" style="2" customWidth="1"/>
    <col min="21" max="21" width="8.3984375" style="2" customWidth="1"/>
    <col min="22" max="16384" width="9.3984375" style="2"/>
  </cols>
  <sheetData>
    <row r="1" spans="2:17" ht="27" customHeight="1">
      <c r="B1" s="20" t="s">
        <v>9</v>
      </c>
      <c r="C1" s="22">
        <v>9</v>
      </c>
      <c r="D1" s="20" t="s">
        <v>6</v>
      </c>
      <c r="E1" s="22">
        <v>12</v>
      </c>
      <c r="G1" s="57" t="s">
        <v>50</v>
      </c>
      <c r="H1" s="58" t="s">
        <v>27</v>
      </c>
      <c r="I1" s="51" t="s">
        <v>17</v>
      </c>
      <c r="J1" s="52" t="s">
        <v>33</v>
      </c>
      <c r="K1" s="50" t="s">
        <v>30</v>
      </c>
      <c r="L1" s="50" t="s">
        <v>31</v>
      </c>
    </row>
    <row r="2" spans="2:17" ht="27" customHeight="1">
      <c r="B2" s="20" t="s">
        <v>8</v>
      </c>
      <c r="C2" s="21">
        <v>1</v>
      </c>
      <c r="D2" s="20" t="s">
        <v>8</v>
      </c>
      <c r="E2" s="16">
        <v>1</v>
      </c>
      <c r="G2" s="53"/>
      <c r="H2" s="54" t="s">
        <v>12</v>
      </c>
      <c r="I2" s="55">
        <f>C1</f>
        <v>9</v>
      </c>
      <c r="J2" s="56">
        <f>C16</f>
        <v>9.125</v>
      </c>
      <c r="K2" s="15">
        <f>H34</f>
        <v>1.8579425032143111</v>
      </c>
      <c r="L2" s="15">
        <f>L34</f>
        <v>2.1634096683986903</v>
      </c>
    </row>
    <row r="3" spans="2:17" ht="27" customHeight="1">
      <c r="B3" s="43" t="s">
        <v>10</v>
      </c>
      <c r="C3" s="44">
        <v>0.05</v>
      </c>
      <c r="D3" s="45" t="s">
        <v>45</v>
      </c>
      <c r="E3" s="46">
        <v>0.95</v>
      </c>
      <c r="G3" s="53"/>
      <c r="H3" s="54" t="s">
        <v>36</v>
      </c>
      <c r="I3" s="55">
        <f>E1</f>
        <v>12</v>
      </c>
      <c r="J3" s="56">
        <f>E16</f>
        <v>11.75</v>
      </c>
      <c r="K3" s="15">
        <f>I34</f>
        <v>2.6275274861550968</v>
      </c>
      <c r="L3" s="15">
        <f>M34</f>
        <v>2.717530883796015</v>
      </c>
    </row>
    <row r="4" spans="2:17" ht="27" customHeight="1">
      <c r="B4" s="64" t="s">
        <v>11</v>
      </c>
      <c r="C4" s="64"/>
      <c r="D4" s="64"/>
      <c r="E4" s="64"/>
    </row>
    <row r="5" spans="2:17" ht="27" customHeight="1">
      <c r="B5" s="65" t="s">
        <v>12</v>
      </c>
      <c r="C5" s="65"/>
      <c r="D5" s="65" t="s">
        <v>36</v>
      </c>
      <c r="E5" s="65"/>
      <c r="G5" s="38" t="s">
        <v>23</v>
      </c>
      <c r="H5" s="13"/>
      <c r="I5" s="34"/>
      <c r="J5" s="19"/>
      <c r="K5" s="63" t="s">
        <v>35</v>
      </c>
      <c r="L5" s="63"/>
      <c r="N5" s="19"/>
      <c r="Q5" s="19"/>
    </row>
    <row r="6" spans="2:17" ht="27" customHeight="1">
      <c r="B6" s="18" t="s">
        <v>18</v>
      </c>
      <c r="C6" s="17">
        <v>11</v>
      </c>
      <c r="D6" s="18" t="s">
        <v>58</v>
      </c>
      <c r="E6" s="17">
        <v>14</v>
      </c>
      <c r="G6" s="37"/>
      <c r="H6" s="13" t="s">
        <v>5</v>
      </c>
      <c r="I6" s="34">
        <f>D17/D28</f>
        <v>1.8175177541132452</v>
      </c>
      <c r="J6" s="19"/>
      <c r="K6" s="13" t="s">
        <v>32</v>
      </c>
      <c r="L6" s="61">
        <f>D28</f>
        <v>1.4442775010364177</v>
      </c>
      <c r="N6" s="19"/>
      <c r="Q6" s="19"/>
    </row>
    <row r="7" spans="2:17" ht="27" customHeight="1">
      <c r="B7" s="18" t="s">
        <v>51</v>
      </c>
      <c r="C7" s="17">
        <v>5</v>
      </c>
      <c r="D7" s="18" t="s">
        <v>19</v>
      </c>
      <c r="E7" s="17">
        <v>11</v>
      </c>
      <c r="G7" s="13"/>
      <c r="H7" s="13" t="s">
        <v>2</v>
      </c>
      <c r="I7" s="34">
        <f>TINV(C3*2,D27)</f>
        <v>1.812461122811676</v>
      </c>
      <c r="J7" s="19"/>
      <c r="K7" s="13" t="s">
        <v>0</v>
      </c>
      <c r="L7" s="61">
        <f>H33</f>
        <v>2.2281388519862744</v>
      </c>
      <c r="N7" s="19"/>
      <c r="Q7" s="19"/>
    </row>
    <row r="8" spans="2:17" ht="27" customHeight="1">
      <c r="B8" s="18" t="s">
        <v>52</v>
      </c>
      <c r="C8" s="17">
        <v>11</v>
      </c>
      <c r="D8" s="18" t="s">
        <v>59</v>
      </c>
      <c r="E8" s="17">
        <v>12</v>
      </c>
      <c r="G8" s="37"/>
      <c r="H8" s="14" t="s">
        <v>29</v>
      </c>
      <c r="I8" s="59" t="str">
        <f>IF(I6&gt;I7,"Reject", "Fail to reject")</f>
        <v>Reject</v>
      </c>
      <c r="J8" s="19"/>
      <c r="K8" s="14" t="s">
        <v>14</v>
      </c>
      <c r="L8" s="41">
        <f>L6*L7</f>
        <v>3.218050813108889</v>
      </c>
      <c r="N8" s="19"/>
      <c r="Q8" s="19"/>
    </row>
    <row r="9" spans="2:17" ht="27" customHeight="1">
      <c r="B9" s="18" t="s">
        <v>53</v>
      </c>
      <c r="C9" s="17">
        <v>8</v>
      </c>
      <c r="D9" s="18" t="s">
        <v>60</v>
      </c>
      <c r="E9" s="17">
        <v>10</v>
      </c>
      <c r="G9" s="37"/>
      <c r="H9" s="37"/>
      <c r="I9" s="37"/>
      <c r="J9" s="19"/>
      <c r="K9" s="13" t="s">
        <v>47</v>
      </c>
      <c r="L9" s="61">
        <f>D17+L8</f>
        <v>5.8430508131088885</v>
      </c>
      <c r="N9" s="19"/>
      <c r="Q9" s="19"/>
    </row>
    <row r="10" spans="2:17" ht="27" customHeight="1">
      <c r="B10" s="23" t="s">
        <v>54</v>
      </c>
      <c r="C10" s="17">
        <v>10</v>
      </c>
      <c r="D10" s="23"/>
      <c r="E10" s="17"/>
      <c r="G10" s="37"/>
      <c r="H10" s="37"/>
      <c r="I10" s="37"/>
      <c r="J10" s="19"/>
      <c r="K10" s="13" t="s">
        <v>46</v>
      </c>
      <c r="L10" s="61">
        <f>D17-L8</f>
        <v>-0.59305081310888896</v>
      </c>
      <c r="N10" s="19"/>
      <c r="Q10" s="19"/>
    </row>
    <row r="11" spans="2:17" ht="27" customHeight="1">
      <c r="B11" s="23" t="s">
        <v>55</v>
      </c>
      <c r="C11" s="17">
        <v>8</v>
      </c>
      <c r="D11" s="23"/>
      <c r="E11" s="17"/>
      <c r="J11" s="19"/>
      <c r="N11" s="19"/>
      <c r="Q11" s="19"/>
    </row>
    <row r="12" spans="2:17" ht="27" customHeight="1">
      <c r="B12" s="23" t="s">
        <v>56</v>
      </c>
      <c r="C12" s="17">
        <v>7</v>
      </c>
      <c r="D12" s="23"/>
      <c r="E12" s="17"/>
    </row>
    <row r="13" spans="2:17" ht="27" customHeight="1" thickBot="1">
      <c r="B13" s="48" t="s">
        <v>57</v>
      </c>
      <c r="C13" s="49">
        <v>13</v>
      </c>
      <c r="D13" s="48"/>
      <c r="E13" s="49"/>
    </row>
    <row r="14" spans="2:17" ht="27" customHeight="1">
      <c r="B14" s="24" t="s">
        <v>25</v>
      </c>
      <c r="C14" s="28">
        <f>SUM(C6:C13)</f>
        <v>73</v>
      </c>
      <c r="D14" s="24" t="s">
        <v>26</v>
      </c>
      <c r="E14" s="28">
        <f>SUM(E6:E13)</f>
        <v>47</v>
      </c>
    </row>
    <row r="15" spans="2:17" ht="27" customHeight="1">
      <c r="B15" s="18" t="s">
        <v>7</v>
      </c>
      <c r="C15" s="29">
        <f>COUNT(C6:C13)</f>
        <v>8</v>
      </c>
      <c r="D15" s="18" t="s">
        <v>34</v>
      </c>
      <c r="E15" s="29">
        <f>COUNT(E6:E13)</f>
        <v>4</v>
      </c>
    </row>
    <row r="16" spans="2:17" ht="27" customHeight="1">
      <c r="B16" s="24" t="s">
        <v>24</v>
      </c>
      <c r="C16" s="27">
        <f>C14/C15</f>
        <v>9.125</v>
      </c>
      <c r="D16" s="24" t="s">
        <v>28</v>
      </c>
      <c r="E16" s="27">
        <f>E14/E15</f>
        <v>11.75</v>
      </c>
    </row>
    <row r="17" spans="2:13" ht="27" customHeight="1">
      <c r="B17" s="24"/>
      <c r="C17" s="47" t="s">
        <v>20</v>
      </c>
      <c r="D17" s="26">
        <f>E16-C16</f>
        <v>2.625</v>
      </c>
      <c r="E17" s="25"/>
    </row>
    <row r="18" spans="2:13" ht="27" customHeight="1">
      <c r="B18" s="8"/>
      <c r="C18" s="8"/>
      <c r="D18" s="8"/>
      <c r="E18" s="8"/>
    </row>
    <row r="19" spans="2:13" ht="27" customHeight="1">
      <c r="B19" s="10" t="s">
        <v>3</v>
      </c>
      <c r="C19" s="11">
        <f>SUMSQ(C6:C13)-C14^2/C15</f>
        <v>46.875</v>
      </c>
      <c r="D19" s="11"/>
      <c r="E19" s="11">
        <f>SUMSQ(E6:E13)-E14^2/E15</f>
        <v>8.75</v>
      </c>
    </row>
    <row r="20" spans="2:13" ht="27" customHeight="1">
      <c r="B20" s="9" t="s">
        <v>4</v>
      </c>
      <c r="C20" s="12">
        <f>C15-1</f>
        <v>7</v>
      </c>
      <c r="D20" s="8"/>
      <c r="E20" s="12">
        <f>E15-1</f>
        <v>3</v>
      </c>
    </row>
    <row r="21" spans="2:13" ht="27" customHeight="1">
      <c r="B21" s="9" t="s">
        <v>21</v>
      </c>
      <c r="C21" s="11">
        <f>C19/C20</f>
        <v>6.6964285714285712</v>
      </c>
      <c r="D21" s="11"/>
      <c r="E21" s="11">
        <f>E19/E20</f>
        <v>2.9166666666666665</v>
      </c>
    </row>
    <row r="22" spans="2:13" ht="27" customHeight="1">
      <c r="B22" s="9" t="s">
        <v>37</v>
      </c>
      <c r="C22" s="11">
        <f>C20/($C20+$E20)</f>
        <v>0.7</v>
      </c>
      <c r="D22" s="11"/>
      <c r="E22" s="11">
        <f>E20/($C20+$E20)</f>
        <v>0.3</v>
      </c>
    </row>
    <row r="23" spans="2:13" ht="27" customHeight="1">
      <c r="B23" s="9" t="s">
        <v>38</v>
      </c>
      <c r="C23" s="11">
        <f>SQRT(C21)</f>
        <v>2.5877458475338284</v>
      </c>
      <c r="D23" s="11"/>
      <c r="E23" s="11">
        <f>SQRT(E21)</f>
        <v>1.707825127659933</v>
      </c>
    </row>
    <row r="24" spans="2:13" ht="27" customHeight="1">
      <c r="B24" s="9" t="s">
        <v>39</v>
      </c>
      <c r="C24" s="11">
        <f>C21/C15</f>
        <v>0.8370535714285714</v>
      </c>
      <c r="D24" s="11"/>
      <c r="E24" s="11">
        <f>E21/E15</f>
        <v>0.72916666666666663</v>
      </c>
    </row>
    <row r="25" spans="2:13" ht="27" customHeight="1">
      <c r="B25" s="9" t="s">
        <v>40</v>
      </c>
      <c r="C25" s="11">
        <f>SQRT(C24)</f>
        <v>0.91490631838924985</v>
      </c>
      <c r="D25" s="11"/>
      <c r="E25" s="11">
        <f>SQRT(E24)</f>
        <v>0.8539125638299665</v>
      </c>
    </row>
    <row r="26" spans="2:13" ht="27" customHeight="1">
      <c r="B26" s="9"/>
      <c r="C26" s="9" t="s">
        <v>41</v>
      </c>
      <c r="D26" s="31">
        <f>SUMPRODUCT(C21:E21,C22:E22)</f>
        <v>5.5624999999999991</v>
      </c>
      <c r="E26" s="31"/>
    </row>
    <row r="27" spans="2:13" ht="27" customHeight="1">
      <c r="B27" s="9"/>
      <c r="C27" s="9" t="s">
        <v>16</v>
      </c>
      <c r="D27" s="32">
        <f>C20+E20</f>
        <v>10</v>
      </c>
      <c r="E27" s="33"/>
    </row>
    <row r="28" spans="2:13" ht="27" customHeight="1">
      <c r="B28" s="9"/>
      <c r="C28" s="9" t="s">
        <v>32</v>
      </c>
      <c r="D28" s="31">
        <f>SQRT(D26/C15+D26/E15)</f>
        <v>1.4442775010364177</v>
      </c>
      <c r="E28" s="33"/>
    </row>
    <row r="29" spans="2:13" ht="27" customHeight="1">
      <c r="B29" s="9"/>
      <c r="C29" s="9"/>
      <c r="D29" s="31"/>
      <c r="E29" s="33"/>
    </row>
    <row r="30" spans="2:13" ht="27" customHeight="1">
      <c r="E30" s="5"/>
      <c r="G30" s="62" t="s">
        <v>1</v>
      </c>
      <c r="H30" s="62"/>
      <c r="I30" s="38"/>
      <c r="K30" s="60" t="s">
        <v>43</v>
      </c>
      <c r="L30" s="38"/>
      <c r="M30" s="38"/>
    </row>
    <row r="31" spans="2:13" ht="27" customHeight="1">
      <c r="E31" s="5"/>
      <c r="G31" s="30"/>
      <c r="H31" s="30"/>
      <c r="I31" s="35"/>
      <c r="K31" s="13" t="s">
        <v>15</v>
      </c>
      <c r="L31" s="61">
        <f>C23</f>
        <v>2.5877458475338284</v>
      </c>
      <c r="M31" s="61">
        <f>E23</f>
        <v>1.707825127659933</v>
      </c>
    </row>
    <row r="32" spans="2:13" ht="27" customHeight="1">
      <c r="E32" s="5"/>
      <c r="G32" s="13" t="s">
        <v>42</v>
      </c>
      <c r="H32" s="61">
        <f>SQRT($D$26/C15)</f>
        <v>0.83385400400789578</v>
      </c>
      <c r="I32" s="61">
        <f>SQRT($D$26/E15)</f>
        <v>1.1792476415070754</v>
      </c>
      <c r="K32" s="13" t="s">
        <v>44</v>
      </c>
      <c r="L32" s="61">
        <f>L31/SQRT(C15)</f>
        <v>0.91490631838924985</v>
      </c>
      <c r="M32" s="61">
        <f>M31/SQRT(E15)</f>
        <v>0.8539125638299665</v>
      </c>
    </row>
    <row r="33" spans="2:13" ht="27" customHeight="1">
      <c r="E33" s="5"/>
      <c r="G33" s="13" t="s">
        <v>0</v>
      </c>
      <c r="H33" s="61">
        <f>TINV(1-$E$3,$D$27)</f>
        <v>2.2281388519862744</v>
      </c>
      <c r="I33" s="61">
        <f>TINV(1-$E$3,$D$27)</f>
        <v>2.2281388519862744</v>
      </c>
      <c r="K33" s="13" t="s">
        <v>0</v>
      </c>
      <c r="L33" s="61">
        <f>TINV(1-$E$3,C20)</f>
        <v>2.3646242515927849</v>
      </c>
      <c r="M33" s="61">
        <f>TINV(1-$E$3,E20)</f>
        <v>3.1824463052837078</v>
      </c>
    </row>
    <row r="34" spans="2:13" ht="27" customHeight="1">
      <c r="B34" s="1"/>
      <c r="C34" s="1"/>
      <c r="D34" s="7"/>
      <c r="E34" s="5"/>
      <c r="G34" s="14" t="s">
        <v>14</v>
      </c>
      <c r="H34" s="41">
        <f>H32*H33</f>
        <v>1.8579425032143111</v>
      </c>
      <c r="I34" s="41">
        <f>I32*I33</f>
        <v>2.6275274861550968</v>
      </c>
      <c r="K34" s="14" t="s">
        <v>22</v>
      </c>
      <c r="L34" s="42">
        <f>L32*L33</f>
        <v>2.1634096683986903</v>
      </c>
      <c r="M34" s="42">
        <f>M32*M33</f>
        <v>2.717530883796015</v>
      </c>
    </row>
    <row r="35" spans="2:13" ht="27" customHeight="1">
      <c r="E35" s="5"/>
      <c r="G35" s="13" t="s">
        <v>47</v>
      </c>
      <c r="H35" s="61">
        <f>C16+H34</f>
        <v>10.982942503214311</v>
      </c>
      <c r="I35" s="61">
        <f>E16+I34</f>
        <v>14.377527486155097</v>
      </c>
      <c r="K35" s="13" t="s">
        <v>47</v>
      </c>
      <c r="L35" s="40">
        <f>C16+L34</f>
        <v>11.288409668398691</v>
      </c>
      <c r="M35" s="40">
        <f>E16+M34</f>
        <v>14.467530883796016</v>
      </c>
    </row>
    <row r="36" spans="2:13" ht="27" customHeight="1">
      <c r="B36" s="1"/>
      <c r="C36" s="5"/>
      <c r="E36" s="5"/>
      <c r="G36" s="13" t="s">
        <v>46</v>
      </c>
      <c r="H36" s="61">
        <f>C16-H34</f>
        <v>7.2670574967856894</v>
      </c>
      <c r="I36" s="61">
        <f>E16-I34</f>
        <v>9.1224725138449028</v>
      </c>
      <c r="K36" s="13" t="s">
        <v>46</v>
      </c>
      <c r="L36" s="40">
        <f>C16-L34</f>
        <v>6.9615903316013092</v>
      </c>
      <c r="M36" s="40">
        <f>E16-M34</f>
        <v>9.0324691162039841</v>
      </c>
    </row>
    <row r="43" spans="2:13" ht="27" customHeight="1">
      <c r="B43" s="3"/>
      <c r="C43" s="4"/>
      <c r="D43" s="19"/>
      <c r="E43" s="4"/>
    </row>
    <row r="44" spans="2:13" ht="27" customHeight="1">
      <c r="B44" s="3"/>
      <c r="E44" s="4"/>
    </row>
    <row r="45" spans="2:13" ht="27" customHeight="1">
      <c r="B45" s="3"/>
      <c r="E45" s="4"/>
    </row>
    <row r="46" spans="2:13" ht="27" customHeight="1">
      <c r="B46" s="3"/>
      <c r="E46" s="4"/>
    </row>
    <row r="47" spans="2:13" ht="27" customHeight="1">
      <c r="B47" s="3"/>
      <c r="E47" s="4"/>
    </row>
    <row r="48" spans="2:13" ht="27" customHeight="1">
      <c r="B48" s="3"/>
      <c r="E48" s="4"/>
    </row>
    <row r="49" spans="2:5" ht="27" customHeight="1">
      <c r="B49" s="3"/>
      <c r="E49" s="4"/>
    </row>
    <row r="50" spans="2:5" ht="27" customHeight="1">
      <c r="B50" s="3"/>
      <c r="C50" s="4"/>
      <c r="D50" s="19"/>
      <c r="E50" s="4"/>
    </row>
  </sheetData>
  <mergeCells count="5">
    <mergeCell ref="B4:E4"/>
    <mergeCell ref="B5:C5"/>
    <mergeCell ref="D5:E5"/>
    <mergeCell ref="K5:L5"/>
    <mergeCell ref="G30:H3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BSD-unequal n's</vt:lpstr>
      <vt:lpstr>BSD-unequal n's (2)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2015-04-01T17:06:26Z</dcterms:modified>
</cp:coreProperties>
</file>